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UC2909计算公式（反向推导）" sheetId="2" r:id="rId1"/>
  </sheets>
  <calcPr calcId="145621"/>
</workbook>
</file>

<file path=xl/calcChain.xml><?xml version="1.0" encoding="utf-8"?>
<calcChain xmlns="http://schemas.openxmlformats.org/spreadsheetml/2006/main">
  <c r="C25" i="2" l="1"/>
  <c r="C22" i="2" l="1"/>
  <c r="C23" i="2"/>
  <c r="C24" i="2"/>
  <c r="C21" i="2"/>
  <c r="C20" i="2"/>
  <c r="C19" i="2"/>
</calcChain>
</file>

<file path=xl/sharedStrings.xml><?xml version="1.0" encoding="utf-8"?>
<sst xmlns="http://schemas.openxmlformats.org/spreadsheetml/2006/main" count="56" uniqueCount="44">
  <si>
    <t>RSET</t>
    <phoneticPr fontId="1" type="noConversion"/>
  </si>
  <si>
    <t>RS3</t>
    <phoneticPr fontId="1" type="noConversion"/>
  </si>
  <si>
    <t>RS4</t>
    <phoneticPr fontId="1" type="noConversion"/>
  </si>
  <si>
    <t>ROVC1</t>
    <phoneticPr fontId="1" type="noConversion"/>
  </si>
  <si>
    <t>ROVC2</t>
    <phoneticPr fontId="1" type="noConversion"/>
  </si>
  <si>
    <t>RS1</t>
  </si>
  <si>
    <t>RS2</t>
  </si>
  <si>
    <t>RG1</t>
    <phoneticPr fontId="1" type="noConversion"/>
  </si>
  <si>
    <t>RG2</t>
    <phoneticPr fontId="1" type="noConversion"/>
  </si>
  <si>
    <t>RS</t>
    <phoneticPr fontId="1" type="noConversion"/>
  </si>
  <si>
    <t>电池电压</t>
    <phoneticPr fontId="1" type="noConversion"/>
  </si>
  <si>
    <t>电池容量</t>
    <phoneticPr fontId="1" type="noConversion"/>
  </si>
  <si>
    <t>V</t>
    <phoneticPr fontId="1" type="noConversion"/>
  </si>
  <si>
    <t>AH</t>
    <phoneticPr fontId="1" type="noConversion"/>
  </si>
  <si>
    <t>Ω</t>
    <phoneticPr fontId="1" type="noConversion"/>
  </si>
  <si>
    <t>kΩ</t>
    <phoneticPr fontId="1" type="noConversion"/>
  </si>
  <si>
    <t>A</t>
    <phoneticPr fontId="1" type="noConversion"/>
  </si>
  <si>
    <t>mA</t>
    <phoneticPr fontId="1" type="noConversion"/>
  </si>
  <si>
    <t>电池参数（用户输入）</t>
    <phoneticPr fontId="1" type="noConversion"/>
  </si>
  <si>
    <t>常规取0.1Ω
该取值应小于0.35/IBULK</t>
    <phoneticPr fontId="1" type="noConversion"/>
  </si>
  <si>
    <r>
      <t xml:space="preserve">设定
</t>
    </r>
    <r>
      <rPr>
        <sz val="11"/>
        <color rgb="FFFF0000"/>
        <rFont val="宋体"/>
        <family val="3"/>
        <charset val="134"/>
        <scheme val="minor"/>
      </rPr>
      <t>VT、VOC、VF</t>
    </r>
    <r>
      <rPr>
        <sz val="11"/>
        <color theme="1"/>
        <rFont val="宋体"/>
        <family val="2"/>
        <scheme val="minor"/>
      </rPr>
      <t xml:space="preserve">
相关电阻</t>
    </r>
    <phoneticPr fontId="1" type="noConversion"/>
  </si>
  <si>
    <t>UC2909/UC3909充电电阻设计</t>
    <phoneticPr fontId="1" type="noConversion"/>
  </si>
  <si>
    <t>充电电阻设置（用户输入）</t>
    <phoneticPr fontId="1" type="noConversion"/>
  </si>
  <si>
    <t>电池输出参数</t>
    <phoneticPr fontId="1" type="noConversion"/>
  </si>
  <si>
    <r>
      <t xml:space="preserve">设定
</t>
    </r>
    <r>
      <rPr>
        <sz val="11"/>
        <color rgb="FFFF0000"/>
        <rFont val="宋体"/>
        <family val="3"/>
        <charset val="134"/>
        <scheme val="minor"/>
      </rPr>
      <t>IOCT</t>
    </r>
    <r>
      <rPr>
        <sz val="11"/>
        <color theme="1"/>
        <rFont val="宋体"/>
        <family val="2"/>
        <scheme val="minor"/>
      </rPr>
      <t xml:space="preserve">
相关电阻</t>
    </r>
    <phoneticPr fontId="1" type="noConversion"/>
  </si>
  <si>
    <t>VT</t>
    <phoneticPr fontId="1" type="noConversion"/>
  </si>
  <si>
    <t>恒流充电起始电压</t>
    <phoneticPr fontId="1" type="noConversion"/>
  </si>
  <si>
    <t>VOC</t>
    <phoneticPr fontId="1" type="noConversion"/>
  </si>
  <si>
    <t>VF</t>
    <phoneticPr fontId="1" type="noConversion"/>
  </si>
  <si>
    <t>ITC</t>
    <phoneticPr fontId="1" type="noConversion"/>
  </si>
  <si>
    <t>IOCT</t>
    <phoneticPr fontId="1" type="noConversion"/>
  </si>
  <si>
    <t>IBULK</t>
    <phoneticPr fontId="1" type="noConversion"/>
  </si>
  <si>
    <t>恒流充电电流</t>
    <phoneticPr fontId="1" type="noConversion"/>
  </si>
  <si>
    <t>过冲终止电流
overcharge current</t>
    <phoneticPr fontId="1" type="noConversion"/>
  </si>
  <si>
    <t>涓流充电电流
trickle charge current</t>
    <phoneticPr fontId="1" type="noConversion"/>
  </si>
  <si>
    <t>浮充起始电压</t>
    <phoneticPr fontId="1" type="noConversion"/>
  </si>
  <si>
    <t>过冲起始电压
（overcharge voltage）</t>
    <phoneticPr fontId="1" type="noConversion"/>
  </si>
  <si>
    <r>
      <t xml:space="preserve">设定
</t>
    </r>
    <r>
      <rPr>
        <sz val="11"/>
        <color rgb="FFFF0000"/>
        <rFont val="宋体"/>
        <family val="3"/>
        <charset val="134"/>
        <scheme val="minor"/>
      </rPr>
      <t xml:space="preserve">ITC,IBULK
</t>
    </r>
    <r>
      <rPr>
        <sz val="11"/>
        <color theme="1"/>
        <rFont val="宋体"/>
        <family val="2"/>
        <scheme val="minor"/>
      </rPr>
      <t>相关电阻</t>
    </r>
    <phoneticPr fontId="1" type="noConversion"/>
  </si>
  <si>
    <t>铅酸设计时取390K</t>
    <phoneticPr fontId="1" type="noConversion"/>
  </si>
  <si>
    <t>开关频率</t>
    <phoneticPr fontId="1" type="noConversion"/>
  </si>
  <si>
    <t>fs</t>
    <phoneticPr fontId="1" type="noConversion"/>
  </si>
  <si>
    <t>KHZ</t>
    <phoneticPr fontId="1" type="noConversion"/>
  </si>
  <si>
    <t>nf</t>
    <phoneticPr fontId="1" type="noConversion"/>
  </si>
  <si>
    <t>CT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</si>
</sst>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8" formatCode="0.0_ "/>
    <numFmt numFmtId="179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8" fontId="0" fillId="4" borderId="6" xfId="0" applyNumberFormat="1" applyFill="1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2</xdr:row>
      <xdr:rowOff>85725</xdr:rowOff>
    </xdr:from>
    <xdr:to>
      <xdr:col>14</xdr:col>
      <xdr:colOff>66038</xdr:colOff>
      <xdr:row>12</xdr:row>
      <xdr:rowOff>332944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723900"/>
          <a:ext cx="5095238" cy="3447619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21</xdr:row>
      <xdr:rowOff>38100</xdr:rowOff>
    </xdr:from>
    <xdr:to>
      <xdr:col>4</xdr:col>
      <xdr:colOff>1400175</xdr:colOff>
      <xdr:row>21</xdr:row>
      <xdr:rowOff>495301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7534275"/>
          <a:ext cx="1314450" cy="457201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123824</xdr:colOff>
      <xdr:row>23</xdr:row>
      <xdr:rowOff>28575</xdr:rowOff>
    </xdr:from>
    <xdr:to>
      <xdr:col>5</xdr:col>
      <xdr:colOff>447674</xdr:colOff>
      <xdr:row>23</xdr:row>
      <xdr:rowOff>525846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29124" y="8553450"/>
          <a:ext cx="2105025" cy="497271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22</xdr:row>
      <xdr:rowOff>57150</xdr:rowOff>
    </xdr:from>
    <xdr:to>
      <xdr:col>5</xdr:col>
      <xdr:colOff>727656</xdr:colOff>
      <xdr:row>22</xdr:row>
      <xdr:rowOff>409575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86275" y="8067675"/>
          <a:ext cx="2327856" cy="352425"/>
        </a:xfrm>
        <a:prstGeom prst="rect">
          <a:avLst/>
        </a:prstGeom>
      </xdr:spPr>
    </xdr:pic>
    <xdr:clientData/>
  </xdr:twoCellAnchor>
  <xdr:twoCellAnchor editAs="oneCell">
    <xdr:from>
      <xdr:col>4</xdr:col>
      <xdr:colOff>1533525</xdr:colOff>
      <xdr:row>21</xdr:row>
      <xdr:rowOff>85726</xdr:rowOff>
    </xdr:from>
    <xdr:to>
      <xdr:col>5</xdr:col>
      <xdr:colOff>647699</xdr:colOff>
      <xdr:row>21</xdr:row>
      <xdr:rowOff>466727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38825" y="7581901"/>
          <a:ext cx="895349" cy="381001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19</xdr:row>
      <xdr:rowOff>114301</xdr:rowOff>
    </xdr:from>
    <xdr:to>
      <xdr:col>5</xdr:col>
      <xdr:colOff>533400</xdr:colOff>
      <xdr:row>19</xdr:row>
      <xdr:rowOff>495300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81525" y="6753226"/>
          <a:ext cx="2038350" cy="380999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18</xdr:row>
      <xdr:rowOff>38100</xdr:rowOff>
    </xdr:from>
    <xdr:to>
      <xdr:col>5</xdr:col>
      <xdr:colOff>619125</xdr:colOff>
      <xdr:row>18</xdr:row>
      <xdr:rowOff>273717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29150" y="6334125"/>
          <a:ext cx="2076450" cy="235617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20</xdr:row>
      <xdr:rowOff>89534</xdr:rowOff>
    </xdr:from>
    <xdr:to>
      <xdr:col>5</xdr:col>
      <xdr:colOff>647700</xdr:colOff>
      <xdr:row>20</xdr:row>
      <xdr:rowOff>352425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1525" y="7242809"/>
          <a:ext cx="2152650" cy="262891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12</xdr:row>
      <xdr:rowOff>47625</xdr:rowOff>
    </xdr:from>
    <xdr:to>
      <xdr:col>14</xdr:col>
      <xdr:colOff>85725</xdr:colOff>
      <xdr:row>14</xdr:row>
      <xdr:rowOff>190385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67600" y="4429125"/>
          <a:ext cx="5048250" cy="9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200026</xdr:colOff>
      <xdr:row>24</xdr:row>
      <xdr:rowOff>66675</xdr:rowOff>
    </xdr:from>
    <xdr:to>
      <xdr:col>5</xdr:col>
      <xdr:colOff>228601</xdr:colOff>
      <xdr:row>24</xdr:row>
      <xdr:rowOff>483668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05326" y="8277225"/>
          <a:ext cx="1809750" cy="416993"/>
        </a:xfrm>
        <a:prstGeom prst="rect">
          <a:avLst/>
        </a:prstGeom>
      </xdr:spPr>
    </xdr:pic>
    <xdr:clientData/>
  </xdr:twoCellAnchor>
  <xdr:twoCellAnchor editAs="oneCell">
    <xdr:from>
      <xdr:col>6</xdr:col>
      <xdr:colOff>246530</xdr:colOff>
      <xdr:row>14</xdr:row>
      <xdr:rowOff>168090</xdr:rowOff>
    </xdr:from>
    <xdr:to>
      <xdr:col>15</xdr:col>
      <xdr:colOff>351435</xdr:colOff>
      <xdr:row>24</xdr:row>
      <xdr:rowOff>280147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94177" y="4796119"/>
          <a:ext cx="6256934" cy="396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5" zoomScaleNormal="85" workbookViewId="0">
      <selection activeCell="H29" sqref="H29"/>
    </sheetView>
  </sheetViews>
  <sheetFormatPr defaultRowHeight="13.5" x14ac:dyDescent="0.15"/>
  <cols>
    <col min="1" max="1" width="24.125" style="1" customWidth="1"/>
    <col min="2" max="2" width="12.25" style="1" customWidth="1"/>
    <col min="3" max="3" width="9" style="1"/>
    <col min="4" max="4" width="11.125" style="1" customWidth="1"/>
    <col min="5" max="5" width="23.375" style="1" customWidth="1"/>
    <col min="6" max="6" width="11.25" style="1" customWidth="1"/>
    <col min="7" max="10" width="9" style="1"/>
  </cols>
  <sheetData>
    <row r="1" spans="1:16" ht="29.25" customHeight="1" x14ac:dyDescent="0.15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s="2" customFormat="1" ht="21" customHeight="1" x14ac:dyDescent="0.15">
      <c r="A2" s="29" t="s">
        <v>18</v>
      </c>
      <c r="B2" s="30"/>
      <c r="C2" s="30"/>
      <c r="D2" s="30"/>
      <c r="E2" s="30"/>
      <c r="F2" s="30"/>
      <c r="G2" s="24"/>
      <c r="H2" s="31"/>
      <c r="I2" s="31"/>
      <c r="J2" s="31"/>
      <c r="K2" s="31"/>
      <c r="L2" s="31"/>
      <c r="M2" s="31"/>
      <c r="N2" s="31"/>
      <c r="O2" s="31"/>
      <c r="P2" s="32"/>
    </row>
    <row r="3" spans="1:16" s="2" customFormat="1" ht="16.5" customHeight="1" x14ac:dyDescent="0.15">
      <c r="A3" s="11" t="s">
        <v>10</v>
      </c>
      <c r="B3" s="15">
        <v>24</v>
      </c>
      <c r="C3" s="15"/>
      <c r="D3" s="9" t="s">
        <v>12</v>
      </c>
      <c r="E3" s="17"/>
      <c r="F3" s="17"/>
      <c r="G3" s="25"/>
      <c r="H3" s="33"/>
      <c r="I3" s="33"/>
      <c r="J3" s="33"/>
      <c r="K3" s="33"/>
      <c r="L3" s="33"/>
      <c r="M3" s="33"/>
      <c r="N3" s="33"/>
      <c r="O3" s="33"/>
      <c r="P3" s="34"/>
    </row>
    <row r="4" spans="1:16" s="2" customFormat="1" ht="19.5" customHeight="1" x14ac:dyDescent="0.15">
      <c r="A4" s="11" t="s">
        <v>11</v>
      </c>
      <c r="B4" s="15">
        <v>7</v>
      </c>
      <c r="C4" s="15"/>
      <c r="D4" s="9" t="s">
        <v>13</v>
      </c>
      <c r="E4" s="17"/>
      <c r="F4" s="17"/>
      <c r="G4" s="25"/>
      <c r="H4" s="33"/>
      <c r="I4" s="33"/>
      <c r="J4" s="33"/>
      <c r="K4" s="33"/>
      <c r="L4" s="33"/>
      <c r="M4" s="33"/>
      <c r="N4" s="33"/>
      <c r="O4" s="33"/>
      <c r="P4" s="34"/>
    </row>
    <row r="5" spans="1:16" s="2" customFormat="1" ht="19.5" customHeight="1" x14ac:dyDescent="0.15">
      <c r="A5" s="11" t="s">
        <v>0</v>
      </c>
      <c r="B5" s="15">
        <v>11.5</v>
      </c>
      <c r="C5" s="15"/>
      <c r="D5" s="9" t="s">
        <v>15</v>
      </c>
      <c r="E5" s="17"/>
      <c r="F5" s="17"/>
      <c r="G5" s="25"/>
      <c r="H5" s="33"/>
      <c r="I5" s="33"/>
      <c r="J5" s="33"/>
      <c r="K5" s="33"/>
      <c r="L5" s="33"/>
      <c r="M5" s="33"/>
      <c r="N5" s="33"/>
      <c r="O5" s="33"/>
      <c r="P5" s="34"/>
    </row>
    <row r="6" spans="1:16" s="2" customFormat="1" ht="19.5" customHeight="1" x14ac:dyDescent="0.15">
      <c r="A6" s="11" t="s">
        <v>43</v>
      </c>
      <c r="B6" s="15">
        <v>1</v>
      </c>
      <c r="C6" s="15"/>
      <c r="D6" s="9" t="s">
        <v>42</v>
      </c>
      <c r="E6" s="17"/>
      <c r="F6" s="17"/>
      <c r="G6" s="25"/>
      <c r="H6" s="33"/>
      <c r="I6" s="33"/>
      <c r="J6" s="33"/>
      <c r="K6" s="33"/>
      <c r="L6" s="33"/>
      <c r="M6" s="33"/>
      <c r="N6" s="33"/>
      <c r="O6" s="33"/>
      <c r="P6" s="34"/>
    </row>
    <row r="7" spans="1:16" s="2" customFormat="1" ht="44.25" customHeight="1" x14ac:dyDescent="0.15">
      <c r="A7" s="11" t="s">
        <v>9</v>
      </c>
      <c r="B7" s="15">
        <v>0.1</v>
      </c>
      <c r="C7" s="15"/>
      <c r="D7" s="9" t="s">
        <v>14</v>
      </c>
      <c r="E7" s="16" t="s">
        <v>19</v>
      </c>
      <c r="F7" s="17"/>
      <c r="G7" s="25"/>
      <c r="H7" s="33"/>
      <c r="I7" s="33"/>
      <c r="J7" s="33"/>
      <c r="K7" s="33"/>
      <c r="L7" s="33"/>
      <c r="M7" s="33"/>
      <c r="N7" s="33"/>
      <c r="O7" s="33"/>
      <c r="P7" s="34"/>
    </row>
    <row r="8" spans="1:16" s="2" customFormat="1" ht="22.5" customHeight="1" x14ac:dyDescent="0.15">
      <c r="A8" s="18"/>
      <c r="B8" s="17"/>
      <c r="C8" s="17"/>
      <c r="D8" s="17"/>
      <c r="E8" s="17"/>
      <c r="F8" s="17"/>
      <c r="G8" s="25"/>
      <c r="H8" s="33"/>
      <c r="I8" s="33"/>
      <c r="J8" s="33"/>
      <c r="K8" s="33"/>
      <c r="L8" s="33"/>
      <c r="M8" s="33"/>
      <c r="N8" s="33"/>
      <c r="O8" s="33"/>
      <c r="P8" s="34"/>
    </row>
    <row r="9" spans="1:16" s="2" customFormat="1" ht="28.5" customHeight="1" x14ac:dyDescent="0.15">
      <c r="A9" s="27" t="s">
        <v>22</v>
      </c>
      <c r="B9" s="28"/>
      <c r="C9" s="28"/>
      <c r="D9" s="28"/>
      <c r="E9" s="28"/>
      <c r="F9" s="28"/>
      <c r="G9" s="25"/>
      <c r="H9" s="33"/>
      <c r="I9" s="33"/>
      <c r="J9" s="33"/>
      <c r="K9" s="33"/>
      <c r="L9" s="33"/>
      <c r="M9" s="33"/>
      <c r="N9" s="33"/>
      <c r="O9" s="33"/>
      <c r="P9" s="34"/>
    </row>
    <row r="10" spans="1:16" s="2" customFormat="1" ht="22.5" customHeight="1" x14ac:dyDescent="0.15">
      <c r="A10" s="19" t="s">
        <v>24</v>
      </c>
      <c r="B10" s="9" t="s">
        <v>3</v>
      </c>
      <c r="C10" s="8">
        <v>1</v>
      </c>
      <c r="D10" s="9" t="s">
        <v>15</v>
      </c>
      <c r="E10" s="16"/>
      <c r="F10" s="16"/>
      <c r="G10" s="25"/>
      <c r="H10" s="33"/>
      <c r="I10" s="33"/>
      <c r="J10" s="33"/>
      <c r="K10" s="33"/>
      <c r="L10" s="33"/>
      <c r="M10" s="33"/>
      <c r="N10" s="33"/>
      <c r="O10" s="33"/>
      <c r="P10" s="34"/>
    </row>
    <row r="11" spans="1:16" s="2" customFormat="1" ht="18.75" customHeight="1" x14ac:dyDescent="0.15">
      <c r="A11" s="19"/>
      <c r="B11" s="9" t="s">
        <v>4</v>
      </c>
      <c r="C11" s="3">
        <v>51</v>
      </c>
      <c r="D11" s="9" t="s">
        <v>15</v>
      </c>
      <c r="E11" s="17"/>
      <c r="F11" s="17"/>
      <c r="G11" s="25"/>
      <c r="H11" s="33"/>
      <c r="I11" s="33"/>
      <c r="J11" s="33"/>
      <c r="K11" s="33"/>
      <c r="L11" s="33"/>
      <c r="M11" s="33"/>
      <c r="N11" s="33"/>
      <c r="O11" s="33"/>
      <c r="P11" s="34"/>
    </row>
    <row r="12" spans="1:16" s="2" customFormat="1" ht="40.5" customHeight="1" x14ac:dyDescent="0.15">
      <c r="A12" s="19" t="s">
        <v>37</v>
      </c>
      <c r="B12" s="9" t="s">
        <v>7</v>
      </c>
      <c r="C12" s="8">
        <v>2.2000000000000002</v>
      </c>
      <c r="D12" s="9" t="s">
        <v>15</v>
      </c>
      <c r="E12" s="17"/>
      <c r="F12" s="17"/>
      <c r="G12" s="25"/>
      <c r="H12" s="33"/>
      <c r="I12" s="33"/>
      <c r="J12" s="33"/>
      <c r="K12" s="33"/>
      <c r="L12" s="33"/>
      <c r="M12" s="33"/>
      <c r="N12" s="33"/>
      <c r="O12" s="33"/>
      <c r="P12" s="34"/>
    </row>
    <row r="13" spans="1:16" s="2" customFormat="1" ht="42" customHeight="1" x14ac:dyDescent="0.15">
      <c r="A13" s="19"/>
      <c r="B13" s="9" t="s">
        <v>8</v>
      </c>
      <c r="C13" s="13">
        <v>20</v>
      </c>
      <c r="D13" s="9" t="s">
        <v>15</v>
      </c>
      <c r="E13" s="17"/>
      <c r="F13" s="17"/>
      <c r="G13" s="25"/>
      <c r="H13" s="33"/>
      <c r="I13" s="33"/>
      <c r="J13" s="33"/>
      <c r="K13" s="33"/>
      <c r="L13" s="33"/>
      <c r="M13" s="33"/>
      <c r="N13" s="33"/>
      <c r="O13" s="33"/>
      <c r="P13" s="34"/>
    </row>
    <row r="14" spans="1:16" s="2" customFormat="1" ht="19.5" customHeight="1" x14ac:dyDescent="0.15">
      <c r="A14" s="19" t="s">
        <v>20</v>
      </c>
      <c r="B14" s="9" t="s">
        <v>5</v>
      </c>
      <c r="C14" s="7">
        <v>160</v>
      </c>
      <c r="D14" s="9" t="s">
        <v>15</v>
      </c>
      <c r="E14" s="17"/>
      <c r="F14" s="17"/>
      <c r="G14" s="25"/>
      <c r="H14" s="33"/>
      <c r="I14" s="33"/>
      <c r="J14" s="33"/>
      <c r="K14" s="33"/>
      <c r="L14" s="33"/>
      <c r="M14" s="33"/>
      <c r="N14" s="33"/>
      <c r="O14" s="33"/>
      <c r="P14" s="34"/>
    </row>
    <row r="15" spans="1:16" s="2" customFormat="1" ht="20.25" customHeight="1" x14ac:dyDescent="0.15">
      <c r="A15" s="19"/>
      <c r="B15" s="9" t="s">
        <v>6</v>
      </c>
      <c r="C15" s="7">
        <v>5.6</v>
      </c>
      <c r="D15" s="9" t="s">
        <v>15</v>
      </c>
      <c r="E15" s="17"/>
      <c r="F15" s="17"/>
      <c r="G15" s="25"/>
      <c r="H15" s="33"/>
      <c r="I15" s="33"/>
      <c r="J15" s="33"/>
      <c r="K15" s="33"/>
      <c r="L15" s="33"/>
      <c r="M15" s="33"/>
      <c r="N15" s="33"/>
      <c r="O15" s="33"/>
      <c r="P15" s="34"/>
    </row>
    <row r="16" spans="1:16" s="2" customFormat="1" ht="21" customHeight="1" x14ac:dyDescent="0.15">
      <c r="A16" s="19"/>
      <c r="B16" s="9" t="s">
        <v>1</v>
      </c>
      <c r="C16" s="7">
        <v>15</v>
      </c>
      <c r="D16" s="9" t="s">
        <v>15</v>
      </c>
      <c r="E16" s="17"/>
      <c r="F16" s="17"/>
      <c r="G16" s="25"/>
      <c r="H16" s="33"/>
      <c r="I16" s="33"/>
      <c r="J16" s="33"/>
      <c r="K16" s="33"/>
      <c r="L16" s="33"/>
      <c r="M16" s="33"/>
      <c r="N16" s="33"/>
      <c r="O16" s="33"/>
      <c r="P16" s="34"/>
    </row>
    <row r="17" spans="1:16" s="2" customFormat="1" ht="18" customHeight="1" x14ac:dyDescent="0.15">
      <c r="A17" s="19"/>
      <c r="B17" s="9" t="s">
        <v>2</v>
      </c>
      <c r="C17" s="7">
        <v>300</v>
      </c>
      <c r="D17" s="9" t="s">
        <v>15</v>
      </c>
      <c r="E17" s="17" t="s">
        <v>38</v>
      </c>
      <c r="F17" s="17"/>
      <c r="G17" s="25"/>
      <c r="H17" s="33"/>
      <c r="I17" s="33"/>
      <c r="J17" s="33"/>
      <c r="K17" s="33"/>
      <c r="L17" s="33"/>
      <c r="M17" s="33"/>
      <c r="N17" s="33"/>
      <c r="O17" s="33"/>
      <c r="P17" s="34"/>
    </row>
    <row r="18" spans="1:16" s="2" customFormat="1" ht="16.5" customHeight="1" x14ac:dyDescent="0.15">
      <c r="A18" s="27" t="s">
        <v>23</v>
      </c>
      <c r="B18" s="28"/>
      <c r="C18" s="28"/>
      <c r="D18" s="28"/>
      <c r="E18" s="28"/>
      <c r="F18" s="28"/>
      <c r="G18" s="25"/>
      <c r="H18" s="33"/>
      <c r="I18" s="33"/>
      <c r="J18" s="33"/>
      <c r="K18" s="33"/>
      <c r="L18" s="33"/>
      <c r="M18" s="33"/>
      <c r="N18" s="33"/>
      <c r="O18" s="33"/>
      <c r="P18" s="34"/>
    </row>
    <row r="19" spans="1:16" s="2" customFormat="1" ht="27" customHeight="1" x14ac:dyDescent="0.15">
      <c r="A19" s="12" t="s">
        <v>26</v>
      </c>
      <c r="B19" s="6" t="s">
        <v>25</v>
      </c>
      <c r="C19" s="5">
        <f>2.3*(C14+C15+(C16*C17/(C16+C17)))/(C15+(C16*C17/(C16+C17)))</f>
        <v>20.805747126436778</v>
      </c>
      <c r="D19" s="9" t="s">
        <v>12</v>
      </c>
      <c r="E19" s="16"/>
      <c r="F19" s="16"/>
      <c r="G19" s="25"/>
      <c r="H19" s="33"/>
      <c r="I19" s="33"/>
      <c r="J19" s="33"/>
      <c r="K19" s="33"/>
      <c r="L19" s="33"/>
      <c r="M19" s="33"/>
      <c r="N19" s="33"/>
      <c r="O19" s="33"/>
      <c r="P19" s="34"/>
    </row>
    <row r="20" spans="1:16" s="2" customFormat="1" ht="45" customHeight="1" x14ac:dyDescent="0.15">
      <c r="A20" s="12" t="s">
        <v>36</v>
      </c>
      <c r="B20" s="6" t="s">
        <v>27</v>
      </c>
      <c r="C20" s="5">
        <f>2.3*(C14+C15+(C16*C17/(C16+C17)))/((C16*C17/(C16+C17)))</f>
        <v>28.961599999999994</v>
      </c>
      <c r="D20" s="9" t="s">
        <v>12</v>
      </c>
      <c r="E20" s="16"/>
      <c r="F20" s="16"/>
      <c r="G20" s="25"/>
      <c r="H20" s="33"/>
      <c r="I20" s="33"/>
      <c r="J20" s="33"/>
      <c r="K20" s="33"/>
      <c r="L20" s="33"/>
      <c r="M20" s="33"/>
      <c r="N20" s="33"/>
      <c r="O20" s="33"/>
      <c r="P20" s="34"/>
    </row>
    <row r="21" spans="1:16" s="2" customFormat="1" ht="32.25" customHeight="1" x14ac:dyDescent="0.15">
      <c r="A21" s="12" t="s">
        <v>35</v>
      </c>
      <c r="B21" s="6" t="s">
        <v>28</v>
      </c>
      <c r="C21" s="5">
        <f>2.3*(C14+C15+C16)/C16</f>
        <v>27.691999999999997</v>
      </c>
      <c r="D21" s="9" t="s">
        <v>12</v>
      </c>
      <c r="E21" s="16"/>
      <c r="F21" s="16"/>
      <c r="G21" s="25"/>
      <c r="H21" s="33"/>
      <c r="I21" s="33"/>
      <c r="J21" s="33"/>
      <c r="K21" s="33"/>
      <c r="L21" s="33"/>
      <c r="M21" s="33"/>
      <c r="N21" s="33"/>
      <c r="O21" s="33"/>
      <c r="P21" s="34"/>
    </row>
    <row r="22" spans="1:16" s="2" customFormat="1" ht="40.5" customHeight="1" x14ac:dyDescent="0.15">
      <c r="A22" s="12" t="s">
        <v>34</v>
      </c>
      <c r="B22" s="6" t="s">
        <v>29</v>
      </c>
      <c r="C22" s="5">
        <f>((0.115/B5/1000)*C12*1000/B7/5)*1000</f>
        <v>44</v>
      </c>
      <c r="D22" s="9" t="s">
        <v>17</v>
      </c>
      <c r="E22" s="16"/>
      <c r="F22" s="16"/>
      <c r="G22" s="25"/>
      <c r="H22" s="33"/>
      <c r="I22" s="33"/>
      <c r="J22" s="33"/>
      <c r="K22" s="33"/>
      <c r="L22" s="33"/>
      <c r="M22" s="33"/>
      <c r="N22" s="33"/>
      <c r="O22" s="33"/>
      <c r="P22" s="34"/>
    </row>
    <row r="23" spans="1:16" s="2" customFormat="1" ht="36.75" customHeight="1" x14ac:dyDescent="0.15">
      <c r="A23" s="12" t="s">
        <v>33</v>
      </c>
      <c r="B23" s="6" t="s">
        <v>30</v>
      </c>
      <c r="C23" s="5">
        <f>(C10/C11/1.8518/B7)*1000</f>
        <v>105.88531773007291</v>
      </c>
      <c r="D23" s="9" t="s">
        <v>17</v>
      </c>
      <c r="E23" s="16"/>
      <c r="F23" s="16"/>
      <c r="G23" s="25"/>
      <c r="H23" s="33"/>
      <c r="I23" s="33"/>
      <c r="J23" s="33"/>
      <c r="K23" s="33"/>
      <c r="L23" s="33"/>
      <c r="M23" s="33"/>
      <c r="N23" s="33"/>
      <c r="O23" s="33"/>
      <c r="P23" s="34"/>
    </row>
    <row r="24" spans="1:16" s="2" customFormat="1" ht="45" customHeight="1" x14ac:dyDescent="0.15">
      <c r="A24" s="12" t="s">
        <v>32</v>
      </c>
      <c r="B24" s="6" t="s">
        <v>31</v>
      </c>
      <c r="C24" s="5">
        <f>C12/C13/1.852/B7</f>
        <v>0.59395248380129584</v>
      </c>
      <c r="D24" s="9" t="s">
        <v>16</v>
      </c>
      <c r="E24" s="16"/>
      <c r="F24" s="16"/>
      <c r="G24" s="25"/>
      <c r="H24" s="33"/>
      <c r="I24" s="33"/>
      <c r="J24" s="33"/>
      <c r="K24" s="33"/>
      <c r="L24" s="33"/>
      <c r="M24" s="33"/>
      <c r="N24" s="33"/>
      <c r="O24" s="33"/>
      <c r="P24" s="34"/>
    </row>
    <row r="25" spans="1:16" s="2" customFormat="1" ht="42" customHeight="1" thickBot="1" x14ac:dyDescent="0.2">
      <c r="A25" s="14" t="s">
        <v>39</v>
      </c>
      <c r="B25" s="10" t="s">
        <v>40</v>
      </c>
      <c r="C25" s="4">
        <f>1*1000000/(1.2*B6*B5)/1000</f>
        <v>72.463768115942031</v>
      </c>
      <c r="D25" s="10" t="s">
        <v>41</v>
      </c>
      <c r="E25" s="20"/>
      <c r="F25" s="20"/>
      <c r="G25" s="26"/>
      <c r="H25" s="35"/>
      <c r="I25" s="35"/>
      <c r="J25" s="35"/>
      <c r="K25" s="35"/>
      <c r="L25" s="35"/>
      <c r="M25" s="35"/>
      <c r="N25" s="35"/>
      <c r="O25" s="35"/>
      <c r="P25" s="36"/>
    </row>
  </sheetData>
  <mergeCells count="34">
    <mergeCell ref="A14:A17"/>
    <mergeCell ref="E22:F22"/>
    <mergeCell ref="E23:F23"/>
    <mergeCell ref="A9:F9"/>
    <mergeCell ref="A10:A11"/>
    <mergeCell ref="E10:F10"/>
    <mergeCell ref="E11:F11"/>
    <mergeCell ref="E20:F20"/>
    <mergeCell ref="A12:A13"/>
    <mergeCell ref="E12:F12"/>
    <mergeCell ref="E13:F13"/>
    <mergeCell ref="E14:F14"/>
    <mergeCell ref="E19:F19"/>
    <mergeCell ref="E24:F24"/>
    <mergeCell ref="B7:C7"/>
    <mergeCell ref="E17:F17"/>
    <mergeCell ref="E15:F15"/>
    <mergeCell ref="E16:F16"/>
    <mergeCell ref="A1:P1"/>
    <mergeCell ref="A2:F2"/>
    <mergeCell ref="B3:C3"/>
    <mergeCell ref="E3:F3"/>
    <mergeCell ref="B4:C4"/>
    <mergeCell ref="E4:F4"/>
    <mergeCell ref="G2:P25"/>
    <mergeCell ref="E25:F25"/>
    <mergeCell ref="B6:C6"/>
    <mergeCell ref="E6:F6"/>
    <mergeCell ref="E7:F7"/>
    <mergeCell ref="A8:F8"/>
    <mergeCell ref="A18:F18"/>
    <mergeCell ref="E21:F21"/>
    <mergeCell ref="B5:C5"/>
    <mergeCell ref="E5:F5"/>
  </mergeCells>
  <phoneticPr fontId="1" type="noConversion"/>
  <pageMargins left="0.7" right="0.7" top="0.75" bottom="0.75" header="0.3" footer="0.3"/>
  <pageSetup paperSize="9" orientation="portrait" horizontalDpi="300" verticalDpi="3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UC2909计算公式（反向推导）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2016-04-12T06:07:51Z</dcterms:modified>
</cp:coreProperties>
</file>